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ugo\Claude\Projects\Financiële APK keuring\"/>
    </mc:Choice>
  </mc:AlternateContent>
  <xr:revisionPtr revIDLastSave="0" documentId="13_ncr:1_{02FC530B-9AAE-4713-8C35-8F2E8BC43C9F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Dashboard" sheetId="1" r:id="rId1"/>
    <sheet name="Meerjarenschema" sheetId="2" r:id="rId2"/>
    <sheet name="Toelichting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2" l="1"/>
  <c r="C6" i="2" s="1"/>
  <c r="B28" i="1"/>
  <c r="B27" i="1"/>
  <c r="B26" i="1"/>
  <c r="B25" i="1"/>
  <c r="B24" i="1"/>
  <c r="B21" i="1"/>
  <c r="B19" i="1"/>
  <c r="B18" i="1"/>
  <c r="B13" i="1"/>
  <c r="B12" i="1"/>
  <c r="B14" i="1" s="1"/>
  <c r="B15" i="1" s="1"/>
  <c r="B20" i="1" l="1"/>
  <c r="C7" i="2"/>
  <c r="D6" i="2"/>
  <c r="D5" i="2"/>
  <c r="D7" i="2" l="1"/>
  <c r="C8" i="2"/>
  <c r="D8" i="2" l="1"/>
  <c r="C9" i="2"/>
  <c r="C10" i="2" l="1"/>
  <c r="D9" i="2"/>
  <c r="C11" i="2" l="1"/>
  <c r="D10" i="2"/>
  <c r="C12" i="2" l="1"/>
  <c r="D11" i="2"/>
  <c r="C13" i="2" l="1"/>
  <c r="D12" i="2"/>
  <c r="D13" i="2" l="1"/>
  <c r="C14" i="2"/>
  <c r="C15" i="2" l="1"/>
  <c r="D14" i="2"/>
  <c r="C16" i="2" l="1"/>
  <c r="D15" i="2"/>
  <c r="C17" i="2" l="1"/>
  <c r="D16" i="2"/>
  <c r="C18" i="2" l="1"/>
  <c r="D17" i="2"/>
  <c r="C19" i="2" l="1"/>
  <c r="D19" i="2" s="1"/>
  <c r="D18" i="2"/>
</calcChain>
</file>

<file path=xl/sharedStrings.xml><?xml version="1.0" encoding="utf-8"?>
<sst xmlns="http://schemas.openxmlformats.org/spreadsheetml/2006/main" count="65" uniqueCount="65">
  <si>
    <t>TAXCOUNT  ·  SCHENKING OP PAPIER 2026</t>
  </si>
  <si>
    <t>Schuldigerkenning uit vrijgevigheid — rentebewaking, vrijstellingen en besparing (art. 10 SW 1956)  |  taxcount.nl</t>
  </si>
  <si>
    <t>1.  GEGEVENS (PER KIND)</t>
  </si>
  <si>
    <t>Naam schenker(s) / kind</t>
  </si>
  <si>
    <t>Schuldig erkend bedrag dit jaar</t>
  </si>
  <si>
    <t>Notariële akte verplicht (art. 7:177 BW) als de schuld pas bij overlijden opeisbaar is</t>
  </si>
  <si>
    <t>Eerder schuldig erkende bedragen (totaal)</t>
  </si>
  <si>
    <t>Alle nog openstaande papieren schenkingen aan dit kind</t>
  </si>
  <si>
    <t>Overige schenkingen aan dit kind dit jaar</t>
  </si>
  <si>
    <t>Alle schenkingen in één kalenderjaar worden samengeteld (art. 27/28 SW)</t>
  </si>
  <si>
    <t>Verwacht marginaal erfbelastingtarief kind</t>
  </si>
  <si>
    <t>10% of 20% (tariefgroep I) — hangt af van de omvang van de verwachte verkrijging</t>
  </si>
  <si>
    <t>2.  SCHENKBELASTING NU</t>
  </si>
  <si>
    <t>Totale schenking dit jaar</t>
  </si>
  <si>
    <t>Jaarlijkse kindvrijstelling</t>
  </si>
  <si>
    <t>Voetvrijstelling: alleen het meerdere is belast; blijft u eronder, dan ook geen aangifteplicht</t>
  </si>
  <si>
    <t>Belaste verkrijging</t>
  </si>
  <si>
    <t>Schenkbelasting</t>
  </si>
  <si>
    <t>10% tot € 158.669, daarboven 20% (tariefgroep I)</t>
  </si>
  <si>
    <t>3.  RENTEBEWAKING EN BESPARING</t>
  </si>
  <si>
    <t>Verplichte jaarlijkse rente (6%)</t>
  </si>
  <si>
    <t>Elk jaar DAADWERKELIJK betalen — geen jaar overslaan; anders wordt de volle vordering bij overlijden belast (art. 10)</t>
  </si>
  <si>
    <t>Totaal openstaande vordering kind</t>
  </si>
  <si>
    <t>Deze schuld drukt de nalatenschap; de rente verschuift daarnaast jaarlijks belastingvrij vermogen</t>
  </si>
  <si>
    <t>Indicatieve besparing erfbelasting</t>
  </si>
  <si>
    <t>Vordering × verwacht tarief bij overlijden, minus de nu betaalde schenkbelasting — indicatie</t>
  </si>
  <si>
    <t>Meerjarentip</t>
  </si>
  <si>
    <t>4.  SIGNALERINGEN (ART. 10-VALKUILEN)</t>
  </si>
  <si>
    <t>Rente</t>
  </si>
  <si>
    <t>Vorm</t>
  </si>
  <si>
    <t>180-dagenregel</t>
  </si>
  <si>
    <t>Box 3</t>
  </si>
  <si>
    <t>Eenmalig verhoogde vrijstelling</t>
  </si>
  <si>
    <t>TAXCOUNT  ·  MEERJARENSCHEMA</t>
  </si>
  <si>
    <t>Jaarlijkse papieren schenking binnen de vrijstelling — opbouw vordering en renteverplichting  |  taxcount.nl</t>
  </si>
  <si>
    <t>Jaar</t>
  </si>
  <si>
    <t>Schenking op papier</t>
  </si>
  <si>
    <t>Cumulatieve vordering</t>
  </si>
  <si>
    <t>Verplichte rente (6%)</t>
  </si>
  <si>
    <t>Rente betaald?</t>
  </si>
  <si>
    <t>Standaard gevuld met de jaarlijkse kindvrijstelling 2026 (€ 6.908) — pas de bedragen per jaar aan (vrijstelling wordt jaarlijks geïndexeerd). De rente is verschuldigd over de cumulatieve vordering en moet elk jaar worden overgemaakt.</t>
  </si>
  <si>
    <t>TAXCOUNT  ·  TOELICHTING</t>
  </si>
  <si>
    <t>Parameters 2026 (aanpasbaar) en bronnen  |  taxcount.nl</t>
  </si>
  <si>
    <t>PARAMETERS 2026 (BLAUW = AANPASBAAR)</t>
  </si>
  <si>
    <t>Verplichte rente schuldigerkenning</t>
  </si>
  <si>
    <t>art. 10, lid 3 jo. art. 21, lid 14 SW (vanaf 1-1-2010)</t>
  </si>
  <si>
    <t>Jaarlijkse vrijstelling kind</t>
  </si>
  <si>
    <t>art. 33, onder 5° SW</t>
  </si>
  <si>
    <t>Tariefschijfgrens</t>
  </si>
  <si>
    <t>art. 24, lid 1 SW</t>
  </si>
  <si>
    <t>Tariefgroep I — laag</t>
  </si>
  <si>
    <t>partner/afstammelingen</t>
  </si>
  <si>
    <t>Tariefgroep I — hoog</t>
  </si>
  <si>
    <t>boven de schijfgrens</t>
  </si>
  <si>
    <t>Vrijstelling erfbelasting kind</t>
  </si>
  <si>
    <t>art. 32, lid 1, 4°, c SW</t>
  </si>
  <si>
    <t>SPELREGELS</t>
  </si>
  <si>
    <t>Hoe het werkt</t>
  </si>
  <si>
    <t>De ouder erkent notarieel een bedrag schuldig aan het kind (opeisbaar bij overlijden) en betaalt jaarlijks 6% rente. De schuld verkleint de latere nalatenschap; de schenking is nu belast (vaak binnen de vrijstelling) in plaats van later tegen 10/20% erfbelasting.</t>
  </si>
  <si>
    <t>Harde voorwaarden</t>
  </si>
  <si>
    <t>Notariële akte (art. 7:177 BW) én jaarlijks daadwerkelijke rentebetaling van 6%. Wordt niet aan beide voldaan, dan belast art. 10 SW de volle vordering bij overlijden alsnog met erfbelasting — de hele opzet is dan mislukt.</t>
  </si>
  <si>
    <t>Vereenvoudigingen</t>
  </si>
  <si>
    <t>De besparingsindicatie rekent met een vast verwacht tarief en houdt geen rekening met de erfvrijstelling (€ 26.230), indexatie of de box 3-effecten bij ouder en kind. Laat het schema en de akten door de fiscalist/notaris opstellen.</t>
  </si>
  <si>
    <t>Disclaimer</t>
  </si>
  <si>
    <t>Indicatieve berekening op basis van de wettekst 2026. Geen fiscaal advies.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</si>
</sst>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"/>
  </numFmts>
  <fonts count="12" x14ac:knownFonts="1">
    <font>
      <sz val="11"/>
      <color theme="1"/>
      <name val="Calibri"/>
      <family val="2"/>
      <charset val="1"/>
    </font>
    <font>
      <b/>
      <sz val="14"/>
      <color rgb="FFFFFFFF"/>
      <name val="Poppins"/>
      <charset val="1"/>
    </font>
    <font>
      <sz val="9"/>
      <color rgb="FFDCE7FF"/>
      <name val="Poppins"/>
      <charset val="1"/>
    </font>
    <font>
      <b/>
      <sz val="11"/>
      <color rgb="FFFFFFFF"/>
      <name val="Poppins"/>
      <charset val="1"/>
    </font>
    <font>
      <sz val="10"/>
      <color rgb="FF051B34"/>
      <name val="Poppins"/>
      <charset val="1"/>
    </font>
    <font>
      <b/>
      <sz val="10"/>
      <color rgb="FF051B34"/>
      <name val="Poppins"/>
      <charset val="1"/>
    </font>
    <font>
      <sz val="9"/>
      <color rgb="FFB45309"/>
      <name val="Poppins"/>
      <charset val="1"/>
    </font>
    <font>
      <b/>
      <sz val="9"/>
      <color rgb="FFFFFFFF"/>
      <name val="Poppins"/>
      <charset val="1"/>
    </font>
    <font>
      <b/>
      <sz val="10"/>
      <color rgb="FF2C39DB"/>
      <name val="Poppins"/>
      <charset val="1"/>
    </font>
    <font>
      <i/>
      <sz val="9"/>
      <color rgb="FF55595C"/>
      <name val="Poppins"/>
      <charset val="1"/>
    </font>
    <font>
      <sz val="10"/>
      <color rgb="FF2C39DB"/>
      <name val="Poppins"/>
      <charset val="1"/>
    </font>
    <font>
      <sz val="9"/>
      <color rgb="FF55595C"/>
      <name val="Poppins"/>
      <charset val="1"/>
    </font>
  </fonts>
  <fills count="6">
    <fill>
      <patternFill patternType="none"/>
    </fill>
    <fill>
      <patternFill patternType="gray125"/>
    </fill>
    <fill>
      <patternFill patternType="solid">
        <fgColor rgb="FF051B34"/>
        <bgColor rgb="FF003300"/>
      </patternFill>
    </fill>
    <fill>
      <patternFill patternType="solid">
        <fgColor rgb="FFF5F7FF"/>
        <bgColor rgb="FFFFFFFF"/>
      </patternFill>
    </fill>
    <fill>
      <patternFill patternType="solid">
        <fgColor rgb="FFFFFFFF"/>
        <bgColor rgb="FFF5F7FF"/>
      </patternFill>
    </fill>
    <fill>
      <patternFill patternType="solid">
        <fgColor rgb="FF2C39DB"/>
      </patternFill>
    </fill>
  </fills>
  <borders count="2">
    <border>
      <left/>
      <right/>
      <top/>
      <bottom/>
      <diagonal/>
    </border>
    <border>
      <left/>
      <right/>
      <top/>
      <bottom style="thin">
        <color rgb="FFDCE7FF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4" fillId="3" borderId="0" xfId="0" applyFont="1" applyFill="1"/>
    <xf numFmtId="0" fontId="5" fillId="3" borderId="0" xfId="0" applyFont="1" applyFill="1"/>
    <xf numFmtId="164" fontId="5" fillId="0" borderId="0" xfId="0" applyNumberFormat="1" applyFont="1"/>
    <xf numFmtId="49" fontId="6" fillId="0" borderId="0" xfId="0" applyNumberFormat="1" applyFont="1" applyAlignment="1">
      <alignment vertical="top" wrapText="1"/>
    </xf>
    <xf numFmtId="0" fontId="7" fillId="2" borderId="0" xfId="0" applyFont="1" applyFill="1" applyAlignment="1">
      <alignment vertical="center" wrapText="1"/>
    </xf>
    <xf numFmtId="164" fontId="4" fillId="3" borderId="1" xfId="0" applyNumberFormat="1" applyFont="1" applyFill="1" applyBorder="1"/>
    <xf numFmtId="164" fontId="4" fillId="4" borderId="1" xfId="0" applyNumberFormat="1" applyFont="1" applyFill="1" applyBorder="1"/>
    <xf numFmtId="0" fontId="3" fillId="5" borderId="0" xfId="0" applyFont="1" applyFill="1"/>
    <xf numFmtId="0" fontId="0" fillId="5" borderId="0" xfId="0" applyFill="1"/>
    <xf numFmtId="0" fontId="8" fillId="0" borderId="0" xfId="0" applyFont="1"/>
    <xf numFmtId="0" fontId="9" fillId="0" borderId="0" xfId="0" applyFont="1"/>
    <xf numFmtId="164" fontId="8" fillId="0" borderId="0" xfId="0" applyNumberFormat="1" applyFont="1"/>
    <xf numFmtId="9" fontId="8" fillId="0" borderId="0" xfId="0" applyNumberFormat="1" applyFont="1"/>
    <xf numFmtId="1" fontId="10" fillId="3" borderId="1" xfId="0" applyNumberFormat="1" applyFont="1" applyFill="1" applyBorder="1"/>
    <xf numFmtId="164" fontId="10" fillId="3" borderId="1" xfId="0" applyNumberFormat="1" applyFont="1" applyFill="1" applyBorder="1"/>
    <xf numFmtId="0" fontId="10" fillId="3" borderId="1" xfId="0" applyFont="1" applyFill="1" applyBorder="1"/>
    <xf numFmtId="1" fontId="10" fillId="4" borderId="1" xfId="0" applyNumberFormat="1" applyFont="1" applyFill="1" applyBorder="1"/>
    <xf numFmtId="164" fontId="10" fillId="4" borderId="1" xfId="0" applyNumberFormat="1" applyFont="1" applyFill="1" applyBorder="1"/>
    <xf numFmtId="0" fontId="10" fillId="4" borderId="1" xfId="0" applyFont="1" applyFill="1" applyBorder="1"/>
    <xf numFmtId="1" fontId="8" fillId="0" borderId="0" xfId="0" applyNumberFormat="1" applyFont="1"/>
    <xf numFmtId="0" fontId="11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7FF"/>
      <rgbColor rgb="FFDCE7FF"/>
      <rgbColor rgb="FF660066"/>
      <rgbColor rgb="FFFF8080"/>
      <rgbColor rgb="FF007BFF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9727D"/>
      <rgbColor rgb="FF969696"/>
      <rgbColor rgb="FF051B34"/>
      <rgbColor rgb="FF339966"/>
      <rgbColor rgb="FF003300"/>
      <rgbColor rgb="FF333300"/>
      <rgbColor rgb="FFB45309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opLeftCell="A21" zoomScaleNormal="100" workbookViewId="0">
      <selection sqref="A1:C28"/>
    </sheetView>
  </sheetViews>
  <sheetFormatPr defaultColWidth="8.7109375" defaultRowHeight="15" x14ac:dyDescent="0.25"/>
  <cols>
    <col min="1" max="2" width="46" customWidth="1"/>
    <col min="3" max="3" width="64" customWidth="1"/>
  </cols>
  <sheetData>
    <row r="1" spans="1:3" ht="28.5" x14ac:dyDescent="0.8">
      <c r="A1" s="1" t="s">
        <v>0</v>
      </c>
      <c r="B1" s="2"/>
      <c r="C1" s="2"/>
    </row>
    <row r="2" spans="1:3" ht="19.5" x14ac:dyDescent="0.55000000000000004">
      <c r="A2" s="3" t="s">
        <v>1</v>
      </c>
      <c r="B2" s="2"/>
      <c r="C2" s="2"/>
    </row>
    <row r="4" spans="1:3" ht="21.75" x14ac:dyDescent="0.6">
      <c r="A4" s="11" t="s">
        <v>2</v>
      </c>
      <c r="B4" s="12"/>
      <c r="C4" s="12"/>
    </row>
    <row r="5" spans="1:3" ht="19.5" x14ac:dyDescent="0.55000000000000004">
      <c r="A5" s="4" t="s">
        <v>3</v>
      </c>
      <c r="B5" s="13"/>
      <c r="C5" s="14"/>
    </row>
    <row r="6" spans="1:3" ht="19.5" x14ac:dyDescent="0.55000000000000004">
      <c r="A6" s="4" t="s">
        <v>4</v>
      </c>
      <c r="B6" s="15">
        <v>30000</v>
      </c>
      <c r="C6" s="14" t="s">
        <v>5</v>
      </c>
    </row>
    <row r="7" spans="1:3" ht="19.5" x14ac:dyDescent="0.55000000000000004">
      <c r="A7" s="4" t="s">
        <v>6</v>
      </c>
      <c r="B7" s="15">
        <v>0</v>
      </c>
      <c r="C7" s="14" t="s">
        <v>7</v>
      </c>
    </row>
    <row r="8" spans="1:3" ht="19.5" x14ac:dyDescent="0.55000000000000004">
      <c r="A8" s="4" t="s">
        <v>8</v>
      </c>
      <c r="B8" s="15">
        <v>0</v>
      </c>
      <c r="C8" s="14" t="s">
        <v>9</v>
      </c>
    </row>
    <row r="9" spans="1:3" ht="19.5" x14ac:dyDescent="0.55000000000000004">
      <c r="A9" s="4" t="s">
        <v>10</v>
      </c>
      <c r="B9" s="16">
        <v>0.2</v>
      </c>
      <c r="C9" s="14" t="s">
        <v>11</v>
      </c>
    </row>
    <row r="11" spans="1:3" ht="21.75" x14ac:dyDescent="0.6">
      <c r="A11" s="11" t="s">
        <v>12</v>
      </c>
      <c r="B11" s="12"/>
      <c r="C11" s="12"/>
    </row>
    <row r="12" spans="1:3" ht="19.5" x14ac:dyDescent="0.55000000000000004">
      <c r="A12" s="5" t="s">
        <v>13</v>
      </c>
      <c r="B12" s="6">
        <f>B6+B8</f>
        <v>30000</v>
      </c>
      <c r="C12" s="14"/>
    </row>
    <row r="13" spans="1:3" ht="19.5" x14ac:dyDescent="0.55000000000000004">
      <c r="A13" s="5" t="s">
        <v>14</v>
      </c>
      <c r="B13" s="6">
        <f>Toelichting!$B$6</f>
        <v>6908</v>
      </c>
      <c r="C13" s="14" t="s">
        <v>15</v>
      </c>
    </row>
    <row r="14" spans="1:3" ht="19.5" x14ac:dyDescent="0.55000000000000004">
      <c r="A14" s="5" t="s">
        <v>16</v>
      </c>
      <c r="B14" s="6">
        <f>MAX(0,B12-B13)</f>
        <v>23092</v>
      </c>
      <c r="C14" s="14"/>
    </row>
    <row r="15" spans="1:3" ht="19.5" x14ac:dyDescent="0.55000000000000004">
      <c r="A15" s="5" t="s">
        <v>17</v>
      </c>
      <c r="B15" s="6">
        <f>ROUND(Toelichting!$B$8*MIN(B14,Toelichting!$B$7)+Toelichting!$B$9*MAX(0,B14-Toelichting!$B$7),0)</f>
        <v>2309</v>
      </c>
      <c r="C15" s="14" t="s">
        <v>18</v>
      </c>
    </row>
    <row r="17" spans="1:3" ht="21.75" x14ac:dyDescent="0.6">
      <c r="A17" s="11" t="s">
        <v>19</v>
      </c>
      <c r="B17" s="12"/>
      <c r="C17" s="12"/>
    </row>
    <row r="18" spans="1:3" ht="19.5" x14ac:dyDescent="0.55000000000000004">
      <c r="A18" s="5" t="s">
        <v>20</v>
      </c>
      <c r="B18" s="6">
        <f>ROUND(Toelichting!$B$5*(B6+B7),0)</f>
        <v>1800</v>
      </c>
      <c r="C18" s="14" t="s">
        <v>21</v>
      </c>
    </row>
    <row r="19" spans="1:3" ht="19.5" x14ac:dyDescent="0.55000000000000004">
      <c r="A19" s="5" t="s">
        <v>22</v>
      </c>
      <c r="B19" s="6">
        <f>B6+B7</f>
        <v>30000</v>
      </c>
      <c r="C19" s="14" t="s">
        <v>23</v>
      </c>
    </row>
    <row r="20" spans="1:3" ht="19.5" x14ac:dyDescent="0.55000000000000004">
      <c r="A20" s="5" t="s">
        <v>24</v>
      </c>
      <c r="B20" s="6">
        <f>ROUND(B19*B9,0)-B15</f>
        <v>3691</v>
      </c>
      <c r="C20" s="14" t="s">
        <v>25</v>
      </c>
    </row>
    <row r="21" spans="1:3" ht="75" x14ac:dyDescent="0.55000000000000004">
      <c r="A21" s="5" t="s">
        <v>26</v>
      </c>
      <c r="B21" s="7" t="str">
        <f>"Wie jaarlijks niet méér op papier schenkt dan de vrijstelling ("&amp;TEXT(Toelichting!$B$6,"€ #.##0")&amp;") betaalt nooit schenkbelasting — een meerjarig schema bouwt zo belastingvrij een aanzienlijke vordering op"</f>
        <v>Wie jaarlijks niet méér op papier schenkt dan de vrijstelling (€ 6.908) betaalt nooit schenkbelasting — een meerjarig schema bouwt zo belastingvrij een aanzienlijke vordering op</v>
      </c>
      <c r="C21" s="14"/>
    </row>
    <row r="23" spans="1:3" ht="21.75" x14ac:dyDescent="0.6">
      <c r="A23" s="11" t="s">
        <v>27</v>
      </c>
      <c r="B23" s="12"/>
      <c r="C23" s="12"/>
    </row>
    <row r="24" spans="1:3" ht="93.75" x14ac:dyDescent="0.55000000000000004">
      <c r="A24" s="5" t="s">
        <v>28</v>
      </c>
      <c r="B24" s="7" t="str">
        <f>"Betaal de 6% elk jaar echt (bankoverschrijving, vastleggen). Een gemist jaar kan worden ingehaald met samengestelde rente, maar structureel niet betalen = volle vordering belast met erfbelasting bij overlijden"</f>
        <v>Betaal de 6% elk jaar echt (bankoverschrijving, vastleggen). Een gemist jaar kan worden ingehaald met samengestelde rente, maar structureel niet betalen = volle vordering belast met erfbelasting bij overlijden</v>
      </c>
      <c r="C24" s="14"/>
    </row>
    <row r="25" spans="1:3" ht="75" x14ac:dyDescent="0.55000000000000004">
      <c r="A25" s="5" t="s">
        <v>29</v>
      </c>
      <c r="B25" s="7" t="str">
        <f>"Notariële akte verplicht voor een schuldigerkenning die pas bij overlijden opeisbaar is (HR 09-12-2011). Onderhandse akte volstaat alleen als het bedrag tijdens leven daadwerkelijk wordt uitbetaald"</f>
        <v>Notariële akte verplicht voor een schuldigerkenning die pas bij overlijden opeisbaar is (HR 09-12-2011). Onderhandse akte volstaat alleen als het bedrag tijdens leven daadwerkelijk wordt uitbetaald</v>
      </c>
      <c r="C25" s="14"/>
    </row>
    <row r="26" spans="1:3" ht="56.25" x14ac:dyDescent="0.55000000000000004">
      <c r="A26" s="5" t="s">
        <v>30</v>
      </c>
      <c r="B26" s="7" t="str">
        <f>"Wordt de schuld binnen 180 dagen vóór overlijden afgelost, dan kan art. 10 alsnog gelden; eerder aflossen (of &gt; 180 dagen) voorkomt dit"</f>
        <v>Wordt de schuld binnen 180 dagen vóór overlijden afgelost, dan kan art. 10 alsnog gelden; eerder aflossen (of &gt; 180 dagen) voorkomt dit</v>
      </c>
      <c r="C26" s="14"/>
    </row>
    <row r="27" spans="1:3" ht="75" x14ac:dyDescent="0.55000000000000004">
      <c r="A27" s="5" t="s">
        <v>31</v>
      </c>
      <c r="B27" s="7" t="str">
        <f>"De vordering is bij het kind box 3-vermogen (overige bezitting, 6% forfait); de schuld is bij de ouders een box 3-schuld (boven de drempel) — neem beide mee in de aangiften"</f>
        <v>De vordering is bij het kind box 3-vermogen (overige bezitting, 6% forfait); de schuld is bij de ouders een box 3-schuld (boven de drempel) — neem beide mee in de aangiften</v>
      </c>
      <c r="C27" s="14"/>
    </row>
    <row r="28" spans="1:3" ht="75" x14ac:dyDescent="0.55000000000000004">
      <c r="A28" s="5" t="s">
        <v>32</v>
      </c>
      <c r="B28" s="7" t="str">
        <f>"Voor kinderen van 18–40 jaar bestaat eenmalig € 33.129 (vrij besteedbaar) of € 69.009 (dure studie) — op verzoek in de aangifte; combineren met de papieren schenking kan de opbouw versnellen"</f>
        <v>Voor kinderen van 18–40 jaar bestaat eenmalig € 33.129 (vrij besteedbaar) of € 69.009 (dure studie) — op verzoek in de aangifte; combineren met de papieren schenking kan de opbouw versnellen</v>
      </c>
      <c r="C28" s="14"/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"/>
  <sheetViews>
    <sheetView tabSelected="1" zoomScaleNormal="100" workbookViewId="0">
      <selection activeCell="E21" sqref="E21"/>
    </sheetView>
  </sheetViews>
  <sheetFormatPr defaultColWidth="8.7109375" defaultRowHeight="15" x14ac:dyDescent="0.25"/>
  <cols>
    <col min="1" max="1" width="10" customWidth="1"/>
    <col min="2" max="2" width="18" customWidth="1"/>
    <col min="3" max="3" width="20" customWidth="1"/>
    <col min="4" max="4" width="18" customWidth="1"/>
    <col min="5" max="5" width="14" customWidth="1"/>
  </cols>
  <sheetData>
    <row r="1" spans="1:5" ht="28.5" x14ac:dyDescent="0.8">
      <c r="A1" s="1" t="s">
        <v>33</v>
      </c>
      <c r="B1" s="2"/>
      <c r="C1" s="2"/>
      <c r="D1" s="2"/>
      <c r="E1" s="2"/>
    </row>
    <row r="2" spans="1:5" ht="19.5" x14ac:dyDescent="0.55000000000000004">
      <c r="A2" s="3" t="s">
        <v>34</v>
      </c>
      <c r="B2" s="2"/>
      <c r="C2" s="2"/>
      <c r="D2" s="2"/>
      <c r="E2" s="2"/>
    </row>
    <row r="4" spans="1:5" ht="37.5" x14ac:dyDescent="0.25">
      <c r="A4" s="8" t="s">
        <v>35</v>
      </c>
      <c r="B4" s="8" t="s">
        <v>36</v>
      </c>
      <c r="C4" s="8" t="s">
        <v>37</v>
      </c>
      <c r="D4" s="8" t="s">
        <v>38</v>
      </c>
      <c r="E4" s="8" t="s">
        <v>39</v>
      </c>
    </row>
    <row r="5" spans="1:5" ht="19.5" x14ac:dyDescent="0.55000000000000004">
      <c r="A5" s="17">
        <v>2026</v>
      </c>
      <c r="B5" s="18">
        <v>6908</v>
      </c>
      <c r="C5" s="9">
        <f>B5</f>
        <v>6908</v>
      </c>
      <c r="D5" s="9">
        <f>ROUND(Toelichting!$B$5*C5,0)</f>
        <v>414</v>
      </c>
      <c r="E5" s="19"/>
    </row>
    <row r="6" spans="1:5" ht="19.5" x14ac:dyDescent="0.55000000000000004">
      <c r="A6" s="20">
        <v>2027</v>
      </c>
      <c r="B6" s="21">
        <v>6908</v>
      </c>
      <c r="C6" s="10">
        <f t="shared" ref="C6:C19" si="0">C5+B6</f>
        <v>13816</v>
      </c>
      <c r="D6" s="10">
        <f>ROUND(Toelichting!$B$5*C6,0)</f>
        <v>829</v>
      </c>
      <c r="E6" s="22"/>
    </row>
    <row r="7" spans="1:5" ht="19.5" x14ac:dyDescent="0.55000000000000004">
      <c r="A7" s="17">
        <v>2028</v>
      </c>
      <c r="B7" s="18">
        <v>6908</v>
      </c>
      <c r="C7" s="9">
        <f t="shared" si="0"/>
        <v>20724</v>
      </c>
      <c r="D7" s="9">
        <f>ROUND(Toelichting!$B$5*C7,0)</f>
        <v>1243</v>
      </c>
      <c r="E7" s="19"/>
    </row>
    <row r="8" spans="1:5" ht="19.5" x14ac:dyDescent="0.55000000000000004">
      <c r="A8" s="20">
        <v>2029</v>
      </c>
      <c r="B8" s="21">
        <v>6908</v>
      </c>
      <c r="C8" s="10">
        <f t="shared" si="0"/>
        <v>27632</v>
      </c>
      <c r="D8" s="10">
        <f>ROUND(Toelichting!$B$5*C8,0)</f>
        <v>1658</v>
      </c>
      <c r="E8" s="22"/>
    </row>
    <row r="9" spans="1:5" ht="19.5" x14ac:dyDescent="0.55000000000000004">
      <c r="A9" s="17">
        <v>2030</v>
      </c>
      <c r="B9" s="18">
        <v>6908</v>
      </c>
      <c r="C9" s="9">
        <f t="shared" si="0"/>
        <v>34540</v>
      </c>
      <c r="D9" s="9">
        <f>ROUND(Toelichting!$B$5*C9,0)</f>
        <v>2072</v>
      </c>
      <c r="E9" s="19"/>
    </row>
    <row r="10" spans="1:5" ht="19.5" x14ac:dyDescent="0.55000000000000004">
      <c r="A10" s="20">
        <v>2031</v>
      </c>
      <c r="B10" s="21">
        <v>6908</v>
      </c>
      <c r="C10" s="10">
        <f t="shared" si="0"/>
        <v>41448</v>
      </c>
      <c r="D10" s="10">
        <f>ROUND(Toelichting!$B$5*C10,0)</f>
        <v>2487</v>
      </c>
      <c r="E10" s="22"/>
    </row>
    <row r="11" spans="1:5" ht="19.5" x14ac:dyDescent="0.55000000000000004">
      <c r="A11" s="17">
        <v>2032</v>
      </c>
      <c r="B11" s="18">
        <v>6908</v>
      </c>
      <c r="C11" s="9">
        <f t="shared" si="0"/>
        <v>48356</v>
      </c>
      <c r="D11" s="9">
        <f>ROUND(Toelichting!$B$5*C11,0)</f>
        <v>2901</v>
      </c>
      <c r="E11" s="19"/>
    </row>
    <row r="12" spans="1:5" ht="19.5" x14ac:dyDescent="0.55000000000000004">
      <c r="A12" s="20">
        <v>2033</v>
      </c>
      <c r="B12" s="21">
        <v>6908</v>
      </c>
      <c r="C12" s="10">
        <f t="shared" si="0"/>
        <v>55264</v>
      </c>
      <c r="D12" s="10">
        <f>ROUND(Toelichting!$B$5*C12,0)</f>
        <v>3316</v>
      </c>
      <c r="E12" s="22"/>
    </row>
    <row r="13" spans="1:5" ht="19.5" x14ac:dyDescent="0.55000000000000004">
      <c r="A13" s="17">
        <v>2034</v>
      </c>
      <c r="B13" s="18">
        <v>6908</v>
      </c>
      <c r="C13" s="9">
        <f t="shared" si="0"/>
        <v>62172</v>
      </c>
      <c r="D13" s="9">
        <f>ROUND(Toelichting!$B$5*C13,0)</f>
        <v>3730</v>
      </c>
      <c r="E13" s="19"/>
    </row>
    <row r="14" spans="1:5" ht="19.5" x14ac:dyDescent="0.55000000000000004">
      <c r="A14" s="20">
        <v>2035</v>
      </c>
      <c r="B14" s="21">
        <v>6908</v>
      </c>
      <c r="C14" s="10">
        <f t="shared" si="0"/>
        <v>69080</v>
      </c>
      <c r="D14" s="10">
        <f>ROUND(Toelichting!$B$5*C14,0)</f>
        <v>4145</v>
      </c>
      <c r="E14" s="22"/>
    </row>
    <row r="15" spans="1:5" ht="19.5" x14ac:dyDescent="0.55000000000000004">
      <c r="A15" s="17">
        <v>2036</v>
      </c>
      <c r="B15" s="18">
        <v>6908</v>
      </c>
      <c r="C15" s="9">
        <f t="shared" si="0"/>
        <v>75988</v>
      </c>
      <c r="D15" s="9">
        <f>ROUND(Toelichting!$B$5*C15,0)</f>
        <v>4559</v>
      </c>
      <c r="E15" s="19"/>
    </row>
    <row r="16" spans="1:5" ht="19.5" x14ac:dyDescent="0.55000000000000004">
      <c r="A16" s="20">
        <v>2037</v>
      </c>
      <c r="B16" s="21">
        <v>6908</v>
      </c>
      <c r="C16" s="10">
        <f t="shared" si="0"/>
        <v>82896</v>
      </c>
      <c r="D16" s="10">
        <f>ROUND(Toelichting!$B$5*C16,0)</f>
        <v>4974</v>
      </c>
      <c r="E16" s="22"/>
    </row>
    <row r="17" spans="1:5" ht="19.5" x14ac:dyDescent="0.55000000000000004">
      <c r="A17" s="17">
        <v>2038</v>
      </c>
      <c r="B17" s="18">
        <v>6908</v>
      </c>
      <c r="C17" s="9">
        <f t="shared" si="0"/>
        <v>89804</v>
      </c>
      <c r="D17" s="9">
        <f>ROUND(Toelichting!$B$5*C17,0)</f>
        <v>5388</v>
      </c>
      <c r="E17" s="19"/>
    </row>
    <row r="18" spans="1:5" ht="19.5" x14ac:dyDescent="0.55000000000000004">
      <c r="A18" s="20">
        <v>2039</v>
      </c>
      <c r="B18" s="21">
        <v>6908</v>
      </c>
      <c r="C18" s="10">
        <f t="shared" si="0"/>
        <v>96712</v>
      </c>
      <c r="D18" s="10">
        <f>ROUND(Toelichting!$B$5*C18,0)</f>
        <v>5803</v>
      </c>
      <c r="E18" s="22"/>
    </row>
    <row r="19" spans="1:5" ht="19.5" x14ac:dyDescent="0.55000000000000004">
      <c r="A19" s="17">
        <v>2040</v>
      </c>
      <c r="B19" s="18">
        <v>6908</v>
      </c>
      <c r="C19" s="9">
        <f t="shared" si="0"/>
        <v>103620</v>
      </c>
      <c r="D19" s="9">
        <f>ROUND(Toelichting!$B$5*C19,0)</f>
        <v>6217</v>
      </c>
      <c r="E19" s="19"/>
    </row>
    <row r="21" spans="1:5" ht="409.5" customHeight="1" x14ac:dyDescent="0.25">
      <c r="A21" s="25" t="s">
        <v>40</v>
      </c>
      <c r="B21" s="25"/>
      <c r="C21" s="25"/>
      <c r="D21" s="25"/>
    </row>
  </sheetData>
  <mergeCells count="1">
    <mergeCell ref="A21:D21"/>
  </mergeCells>
  <dataValidations count="1">
    <dataValidation type="list" allowBlank="1" sqref="E5:E19" xr:uid="{00000000-0002-0000-0100-000000000000}">
      <formula1>"JA,NEE"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6"/>
  <sheetViews>
    <sheetView zoomScaleNormal="100" workbookViewId="0">
      <selection sqref="A1:C16"/>
    </sheetView>
  </sheetViews>
  <sheetFormatPr defaultColWidth="8.7109375" defaultRowHeight="15" x14ac:dyDescent="0.25"/>
  <cols>
    <col min="1" max="1" width="42" customWidth="1"/>
    <col min="2" max="2" width="110" customWidth="1"/>
  </cols>
  <sheetData>
    <row r="1" spans="1:3" ht="28.5" x14ac:dyDescent="0.8">
      <c r="A1" s="1" t="s">
        <v>41</v>
      </c>
      <c r="B1" s="2"/>
      <c r="C1" s="2"/>
    </row>
    <row r="2" spans="1:3" ht="19.5" x14ac:dyDescent="0.55000000000000004">
      <c r="A2" s="3" t="s">
        <v>42</v>
      </c>
      <c r="B2" s="2"/>
      <c r="C2" s="2"/>
    </row>
    <row r="4" spans="1:3" ht="21.75" x14ac:dyDescent="0.6">
      <c r="A4" s="11" t="s">
        <v>43</v>
      </c>
      <c r="B4" s="12"/>
      <c r="C4" s="12"/>
    </row>
    <row r="5" spans="1:3" ht="19.5" x14ac:dyDescent="0.55000000000000004">
      <c r="A5" s="4" t="s">
        <v>44</v>
      </c>
      <c r="B5" s="16">
        <v>0.06</v>
      </c>
      <c r="C5" s="14" t="s">
        <v>45</v>
      </c>
    </row>
    <row r="6" spans="1:3" ht="19.5" x14ac:dyDescent="0.55000000000000004">
      <c r="A6" s="4" t="s">
        <v>46</v>
      </c>
      <c r="B6" s="23">
        <v>6908</v>
      </c>
      <c r="C6" s="14" t="s">
        <v>47</v>
      </c>
    </row>
    <row r="7" spans="1:3" ht="19.5" x14ac:dyDescent="0.55000000000000004">
      <c r="A7" s="4" t="s">
        <v>48</v>
      </c>
      <c r="B7" s="23">
        <v>158669</v>
      </c>
      <c r="C7" s="14" t="s">
        <v>49</v>
      </c>
    </row>
    <row r="8" spans="1:3" ht="19.5" x14ac:dyDescent="0.55000000000000004">
      <c r="A8" s="4" t="s">
        <v>50</v>
      </c>
      <c r="B8" s="16">
        <v>0.1</v>
      </c>
      <c r="C8" s="14" t="s">
        <v>51</v>
      </c>
    </row>
    <row r="9" spans="1:3" ht="19.5" x14ac:dyDescent="0.55000000000000004">
      <c r="A9" s="4" t="s">
        <v>52</v>
      </c>
      <c r="B9" s="16">
        <v>0.2</v>
      </c>
      <c r="C9" s="14" t="s">
        <v>53</v>
      </c>
    </row>
    <row r="10" spans="1:3" ht="19.5" x14ac:dyDescent="0.55000000000000004">
      <c r="A10" s="4" t="s">
        <v>54</v>
      </c>
      <c r="B10" s="23">
        <v>26230</v>
      </c>
      <c r="C10" s="14" t="s">
        <v>55</v>
      </c>
    </row>
    <row r="12" spans="1:3" ht="21.75" x14ac:dyDescent="0.6">
      <c r="A12" s="11" t="s">
        <v>56</v>
      </c>
      <c r="B12" s="12"/>
      <c r="C12" s="12"/>
    </row>
    <row r="13" spans="1:3" ht="56.25" x14ac:dyDescent="0.55000000000000004">
      <c r="A13" s="5" t="s">
        <v>57</v>
      </c>
      <c r="B13" s="24" t="s">
        <v>58</v>
      </c>
    </row>
    <row r="14" spans="1:3" ht="37.5" x14ac:dyDescent="0.55000000000000004">
      <c r="A14" s="5" t="s">
        <v>59</v>
      </c>
      <c r="B14" s="24" t="s">
        <v>60</v>
      </c>
    </row>
    <row r="15" spans="1:3" ht="37.5" x14ac:dyDescent="0.55000000000000004">
      <c r="A15" s="5" t="s">
        <v>61</v>
      </c>
      <c r="B15" s="24" t="s">
        <v>62</v>
      </c>
    </row>
    <row r="16" spans="1:3" ht="19.5" x14ac:dyDescent="0.55000000000000004">
      <c r="A16" s="5" t="s">
        <v>63</v>
      </c>
      <c r="B16" s="24" t="s">
        <v>64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Dashboard</vt:lpstr>
      <vt:lpstr>Meerjarenschema</vt:lpstr>
      <vt:lpstr>Toelichting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Hugo Akerboom</cp:lastModifiedBy>
  <cp:revision>0</cp:revision>
  <dcterms:created xsi:type="dcterms:W3CDTF">2026-07-08T11:34:41Z</dcterms:created>
  <dcterms:modified xsi:type="dcterms:W3CDTF">2026-07-17T08:00:52Z</dcterms:modified>
  <dc:language>en-US</dc:language>
</cp:coreProperties>
</file>